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1"/>
  <workbookPr filterPrivacy="1" defaultThemeVersion="124226"/>
  <xr:revisionPtr revIDLastSave="0" documentId="13_ncr:1_{CD213DB4-BA53-485F-885C-B69F80D4D40D}" xr6:coauthVersionLast="36" xr6:coauthVersionMax="47" xr10:uidLastSave="{00000000-0000-0000-0000-000000000000}"/>
  <bookViews>
    <workbookView xWindow="0" yWindow="0" windowWidth="20490" windowHeight="6945" xr2:uid="{00000000-000D-0000-FFFF-FFFF00000000}"/>
  </bookViews>
  <sheets>
    <sheet name="Planilha Geral" sheetId="2" r:id="rId1"/>
    <sheet name="Planilha Geral (2)" sheetId="3" r:id="rId2"/>
  </sheets>
  <calcPr calcId="191028"/>
</workbook>
</file>

<file path=xl/calcChain.xml><?xml version="1.0" encoding="utf-8"?>
<calcChain xmlns="http://schemas.openxmlformats.org/spreadsheetml/2006/main">
  <c r="N9" i="2" l="1"/>
  <c r="N12" i="2"/>
  <c r="N11" i="2"/>
  <c r="N10" i="2"/>
  <c r="N6" i="2" l="1"/>
  <c r="N5" i="2"/>
  <c r="N4" i="2"/>
  <c r="N3" i="2"/>
  <c r="N18" i="2"/>
  <c r="N16" i="2"/>
  <c r="N17" i="2"/>
  <c r="N15" i="2"/>
  <c r="N21" i="2"/>
  <c r="N22" i="2"/>
  <c r="N23" i="2"/>
  <c r="N27" i="2"/>
  <c r="N28" i="2"/>
  <c r="N30" i="2"/>
  <c r="N29" i="2"/>
  <c r="N24" i="2" l="1"/>
  <c r="O30" i="2" l="1"/>
  <c r="O29" i="2"/>
  <c r="O28" i="2"/>
  <c r="O27" i="2"/>
  <c r="O24" i="2"/>
  <c r="O23" i="2"/>
  <c r="O22" i="2"/>
  <c r="O21" i="2"/>
  <c r="O18" i="2"/>
  <c r="O17" i="2"/>
  <c r="O16" i="2"/>
  <c r="O15" i="2"/>
  <c r="O12" i="2"/>
  <c r="O11" i="2"/>
  <c r="O10" i="2"/>
  <c r="O9" i="2"/>
  <c r="O31" i="2" l="1"/>
  <c r="O25" i="2"/>
  <c r="O13" i="2"/>
  <c r="O19" i="2"/>
  <c r="O4" i="2" l="1"/>
  <c r="O5" i="2"/>
  <c r="O6" i="2"/>
  <c r="O3" i="2"/>
  <c r="O7" i="2" l="1"/>
  <c r="P15" i="3"/>
  <c r="Q15" i="3"/>
  <c r="M15" i="3"/>
  <c r="N15" i="3"/>
  <c r="P14" i="3"/>
  <c r="Q14" i="3"/>
  <c r="M14" i="3"/>
  <c r="N14" i="3"/>
  <c r="P13" i="3"/>
  <c r="Q13" i="3"/>
  <c r="M13" i="3"/>
  <c r="N13" i="3"/>
  <c r="P12" i="3"/>
  <c r="Q12" i="3"/>
  <c r="M12" i="3"/>
  <c r="N12" i="3"/>
  <c r="P10" i="3"/>
  <c r="Q10" i="3"/>
  <c r="M10" i="3"/>
  <c r="N10" i="3"/>
  <c r="P9" i="3"/>
  <c r="Q9" i="3"/>
  <c r="M9" i="3"/>
  <c r="N9" i="3"/>
  <c r="P8" i="3"/>
  <c r="Q8" i="3"/>
  <c r="M8" i="3"/>
  <c r="N8" i="3"/>
  <c r="P7" i="3"/>
  <c r="Q7" i="3"/>
  <c r="M7" i="3"/>
  <c r="N7" i="3"/>
  <c r="P5" i="3"/>
  <c r="Q5" i="3"/>
  <c r="M5" i="3"/>
  <c r="N5" i="3"/>
  <c r="P4" i="3"/>
  <c r="Q4" i="3"/>
  <c r="M4" i="3"/>
  <c r="N4" i="3"/>
  <c r="P3" i="3"/>
  <c r="Q3" i="3"/>
  <c r="M3" i="3"/>
  <c r="N3" i="3"/>
  <c r="P2" i="3"/>
  <c r="Q2" i="3"/>
  <c r="Q6" i="3"/>
  <c r="M2" i="3"/>
  <c r="N2" i="3"/>
  <c r="N11" i="3"/>
  <c r="Q11" i="3"/>
  <c r="N16" i="3"/>
  <c r="Q16" i="3"/>
  <c r="N6" i="3"/>
  <c r="Q17" i="3"/>
  <c r="N17" i="3"/>
</calcChain>
</file>

<file path=xl/sharedStrings.xml><?xml version="1.0" encoding="utf-8"?>
<sst xmlns="http://schemas.openxmlformats.org/spreadsheetml/2006/main" count="202" uniqueCount="75">
  <si>
    <t>Lote</t>
  </si>
  <si>
    <t>Item</t>
  </si>
  <si>
    <t>NUC</t>
  </si>
  <si>
    <t>Veículo (vide especificação
no anexo)</t>
  </si>
  <si>
    <t>Unidade</t>
  </si>
  <si>
    <t>Quantidade</t>
  </si>
  <si>
    <t>Orç. 01</t>
  </si>
  <si>
    <t>Orç. 02</t>
  </si>
  <si>
    <t>Orç. 03</t>
  </si>
  <si>
    <t>Orç. 04</t>
  </si>
  <si>
    <t>Orç. 05</t>
  </si>
  <si>
    <t>Orç.06</t>
  </si>
  <si>
    <t>Orç. 07</t>
  </si>
  <si>
    <t>Valor médio
Unitário
R$</t>
  </si>
  <si>
    <t>Valor 
Total
R$</t>
  </si>
  <si>
    <t>Van com saída de Chapecó/SC</t>
  </si>
  <si>
    <t>Km Rodado</t>
  </si>
  <si>
    <t>Disponibilidade veículo Van com saída de Chapecó/SC</t>
  </si>
  <si>
    <t>Hora</t>
  </si>
  <si>
    <t>Van com saída de Pinhalzinho/SC</t>
  </si>
  <si>
    <t>Disponibilidade veículo Van com saída de Pinhalzinho/SC</t>
  </si>
  <si>
    <t>Valor total lote 1</t>
  </si>
  <si>
    <t>Micro-ônibus com saída de Chapecó/SC</t>
  </si>
  <si>
    <t>Disponibilidade veículo Micro-ônibus com saída de Chapecó/SC</t>
  </si>
  <si>
    <t>Micro-ônibus com saída de Pinhalzinho/SC</t>
  </si>
  <si>
    <t>Disponibilidade veículo Micro-ônibus com saída de Pinhalzinho/SC</t>
  </si>
  <si>
    <t>Valor total lote 2</t>
  </si>
  <si>
    <t>Ônibus Convencional com saída de Chapecó/SC</t>
  </si>
  <si>
    <t>Disponibilidade veículo Ônibus Convencional com saída de Chapecó/SC</t>
  </si>
  <si>
    <t>Ônibus Convencional com saída de Pinhalzinho/SC</t>
  </si>
  <si>
    <t>Disponibilidade veículo Ônibus Convencional com saída de Pinhalzinho /SC</t>
  </si>
  <si>
    <t>Valor total lote 4</t>
  </si>
  <si>
    <t>Valor total estimado</t>
  </si>
  <si>
    <t xml:space="preserve"> </t>
  </si>
  <si>
    <t xml:space="preserve">Para a aferição do preço médio dos itens constantes nesta planilha, foram solicitados aos fornecedores que atualizassem os orçamentos fornecidos para a primeira licitação. Isso porque já faziam muitos meses do primeiro orçamento ofertado. Ocorre que alguns fornecedores mantiveram seu preço e outros alteraram, acabando por ficar muito discrepantes entre eles, como pode-se perceber se comparados os valores dos orçamentos 03 e 06. Portanto, a fim de buscar um melhor equiílibrio nos valores apresentados, foi utilizada a MEDIANA para aferir o preço estimado, que será considerado o valor máximo a ser pago pelos serviços. A fórmula da mediana foi utilizada por constituir uma medida de tendência central, e deste modo, representar de uma forma mais robusta os preços praticados no mercado. </t>
  </si>
  <si>
    <t>**</t>
  </si>
  <si>
    <t xml:space="preserve">** </t>
  </si>
  <si>
    <t xml:space="preserve">Orçamento 01 -  JOVANITUR VIAGENS - CNPJ 03.311.208/0001-10 </t>
  </si>
  <si>
    <t>Orçamento 02 -  LOKAR Agência de Viagens e Turismo LTDA  -  CNPJ: 26.125.907/0001-70</t>
  </si>
  <si>
    <t>Orçamento 03 -  João Altair Batistella Ltda. CNPJ 95.155.362/0001-68</t>
  </si>
  <si>
    <t>Orçamento 04 - NEARA -  Agência de Viagens e Turismo Miechuanski LTDA. CNPJ: 09.524.592/0001-15</t>
  </si>
  <si>
    <t xml:space="preserve">Orçamento 05 - Banco de Preços. </t>
  </si>
  <si>
    <t xml:space="preserve">Orçamento 06 - Viagens Chapecó. CNPJ 02.579.062/0001-25. </t>
  </si>
  <si>
    <t xml:space="preserve">Orçamento 07 - valores retirados da Ata de Registro de Preços do Pregão Presencial 1126/2018, realizado pela UDESC Oeste - CEO. VALOR SEM ESPECIFICAR A SAÍDA. </t>
  </si>
  <si>
    <t>Os valores acima são o máximo que a Administração se propõe a pagar.</t>
  </si>
  <si>
    <t>PLANILHA ORÇAMENTÁRIA</t>
  </si>
  <si>
    <t>Valor total LOTE 1:</t>
  </si>
  <si>
    <t>Ônibus Executivo com saída de Chapecó</t>
  </si>
  <si>
    <t>Disponibilidade veículo Ônibus Executivo com saída de Chapecó/SC</t>
  </si>
  <si>
    <t>Ônibus Executivo com saída de Pinhalzinho/SC</t>
  </si>
  <si>
    <t>Disponibilidade veículo Ônibus executivo com saída de Pinhalzinho/SC</t>
  </si>
  <si>
    <t>Disponibilidade veículo Ônibus Convencional com saída de Pinhalzinho/SC</t>
  </si>
  <si>
    <t>Carro passeio com saída de Chapecó/SC</t>
  </si>
  <si>
    <t>Disponibilidade veículo carro de passeio com saída de Chapecó/SC</t>
  </si>
  <si>
    <t>Carro passeio com saída de Pinhalzinho/SC</t>
  </si>
  <si>
    <t>Disponibilidade veículo carro de passeio com saída de Pinhalzinho/SC</t>
  </si>
  <si>
    <t>Valor total LOTE 2:</t>
  </si>
  <si>
    <t>Valor total LOTE 3:</t>
  </si>
  <si>
    <t>Valor total LOTE 4:</t>
  </si>
  <si>
    <t>Valor total LOTE 5</t>
  </si>
  <si>
    <t>Reunidas</t>
  </si>
  <si>
    <t>Lokar</t>
  </si>
  <si>
    <t>Neara</t>
  </si>
  <si>
    <t>Viagens Chapecó</t>
  </si>
  <si>
    <t>Orçamento 01</t>
  </si>
  <si>
    <t>Orçamento 02</t>
  </si>
  <si>
    <t>Orçamento 03</t>
  </si>
  <si>
    <t>Orçamento 04</t>
  </si>
  <si>
    <t>Orçamento 05</t>
  </si>
  <si>
    <t>Banco de preços</t>
  </si>
  <si>
    <t>Orç. 06</t>
  </si>
  <si>
    <t>Orçamento 06</t>
  </si>
  <si>
    <t xml:space="preserve">ARP 1141/2021 </t>
  </si>
  <si>
    <t>Orçamento 07</t>
  </si>
  <si>
    <t xml:space="preserve">ARP 0656/2022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</si>
</sst>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R$&quot;\ * #,##0.00_-;\-&quot;R$&quot;\ * #,##0.00_-;_-&quot;R$&quot;\ * &quot;-&quot;??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2.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8">
    <xf numFmtId="0" fontId="0" fillId="0" borderId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1" fillId="0" borderId="0"/>
    <xf numFmtId="0" fontId="11" fillId="0" borderId="0"/>
    <xf numFmtId="43" fontId="3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12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</cellStyleXfs>
  <cellXfs count="51">
    <xf numFmtId="0" fontId="0" fillId="0" borderId="0" xfId="0"/>
    <xf numFmtId="3" fontId="0" fillId="0" borderId="1" xfId="0" applyNumberForma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4" fontId="0" fillId="0" borderId="1" xfId="1" applyFont="1" applyBorder="1" applyAlignment="1">
      <alignment vertical="center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vertical="center"/>
    </xf>
    <xf numFmtId="44" fontId="0" fillId="3" borderId="1" xfId="1" applyFont="1" applyFill="1" applyBorder="1" applyAlignment="1">
      <alignment vertical="center"/>
    </xf>
    <xf numFmtId="44" fontId="7" fillId="4" borderId="1" xfId="1" applyFon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0" borderId="0" xfId="0" applyNumberForma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 wrapText="1"/>
    </xf>
    <xf numFmtId="44" fontId="1" fillId="3" borderId="1" xfId="1" applyFont="1" applyFill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13" fillId="7" borderId="1" xfId="0" applyFont="1" applyFill="1" applyBorder="1" applyAlignment="1">
      <alignment horizontal="justify" vertical="top" wrapText="1"/>
    </xf>
    <xf numFmtId="0" fontId="13" fillId="7" borderId="1" xfId="0" applyFont="1" applyFill="1" applyBorder="1" applyAlignment="1">
      <alignment horizontal="left" vertical="top" wrapText="1"/>
    </xf>
    <xf numFmtId="0" fontId="0" fillId="0" borderId="1" xfId="0" applyBorder="1" applyAlignment="1">
      <alignment vertical="center"/>
    </xf>
    <xf numFmtId="3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3" fontId="0" fillId="0" borderId="1" xfId="0" applyNumberFormat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3" fontId="0" fillId="0" borderId="1" xfId="0" applyNumberFormat="1" applyFill="1" applyBorder="1" applyAlignment="1">
      <alignment horizontal="center" vertical="center"/>
    </xf>
    <xf numFmtId="44" fontId="4" fillId="0" borderId="1" xfId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/>
    </xf>
    <xf numFmtId="0" fontId="1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44" fontId="6" fillId="0" borderId="0" xfId="0" applyNumberFormat="1" applyFont="1" applyBorder="1" applyAlignment="1">
      <alignment vertical="center"/>
    </xf>
    <xf numFmtId="0" fontId="9" fillId="5" borderId="0" xfId="0" applyFont="1" applyFill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4" xfId="0" applyFont="1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10" fillId="6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left" vertical="center" wrapText="1"/>
    </xf>
    <xf numFmtId="0" fontId="7" fillId="4" borderId="2" xfId="0" applyFont="1" applyFill="1" applyBorder="1" applyAlignment="1">
      <alignment horizontal="right" vertical="center"/>
    </xf>
    <xf numFmtId="0" fontId="7" fillId="4" borderId="3" xfId="0" applyFont="1" applyFill="1" applyBorder="1" applyAlignment="1">
      <alignment horizontal="right" vertical="center"/>
    </xf>
    <xf numFmtId="0" fontId="7" fillId="4" borderId="4" xfId="0" applyFont="1" applyFill="1" applyBorder="1" applyAlignment="1">
      <alignment horizontal="right" vertical="center"/>
    </xf>
    <xf numFmtId="0" fontId="6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/>
    </xf>
  </cellXfs>
  <cellStyles count="18">
    <cellStyle name="Moeda" xfId="1" builtinId="4"/>
    <cellStyle name="Moeda 2" xfId="9" xr:uid="{00000000-0005-0000-0000-000000000000}"/>
    <cellStyle name="Moeda 2 2" xfId="15" xr:uid="{00000000-0005-0000-0000-000001000000}"/>
    <cellStyle name="Moeda 3" xfId="8" xr:uid="{00000000-0005-0000-0000-000002000000}"/>
    <cellStyle name="Moeda 3 2" xfId="14" xr:uid="{00000000-0005-0000-0000-000003000000}"/>
    <cellStyle name="Moeda 4" xfId="13" xr:uid="{00000000-0005-0000-0000-000004000000}"/>
    <cellStyle name="Moeda 5" xfId="7" xr:uid="{00000000-0005-0000-0000-000005000000}"/>
    <cellStyle name="Moeda 6" xfId="3" xr:uid="{00000000-0005-0000-0000-00002F000000}"/>
    <cellStyle name="Normal" xfId="0" builtinId="0"/>
    <cellStyle name="Normal 2 2" xfId="11" xr:uid="{00000000-0005-0000-0000-000007000000}"/>
    <cellStyle name="Normal 2 2 2" xfId="5" xr:uid="{C7C0213C-D91E-4623-9621-9FB59A930939}"/>
    <cellStyle name="Normal 5" xfId="4" xr:uid="{FF368ABE-33E6-40F5-8B8D-1B07C83C9F2C}"/>
    <cellStyle name="Vírgula 2" xfId="12" xr:uid="{00000000-0005-0000-0000-00000B000000}"/>
    <cellStyle name="Vírgula 2 2" xfId="17" xr:uid="{00000000-0005-0000-0000-00000C000000}"/>
    <cellStyle name="Vírgula 2 3" xfId="10" xr:uid="{00000000-0005-0000-0000-00000D000000}"/>
    <cellStyle name="Vírgula 2 3 2" xfId="16" xr:uid="{00000000-0005-0000-0000-00000E000000}"/>
    <cellStyle name="Vírgula 3" xfId="6" xr:uid="{00000000-0005-0000-0000-000038000000}"/>
    <cellStyle name="Vírgula 4" xfId="2" xr:uid="{00000000-0005-0000-0000-000039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41"/>
  <sheetViews>
    <sheetView tabSelected="1" zoomScale="80" zoomScaleNormal="80" workbookViewId="0">
      <selection activeCell="N6" sqref="F1:N1048576"/>
    </sheetView>
  </sheetViews>
  <sheetFormatPr defaultRowHeight="15" x14ac:dyDescent="0.25"/>
  <cols>
    <col min="1" max="2" width="9.140625" style="6"/>
    <col min="3" max="3" width="14.5703125" style="6" bestFit="1" customWidth="1"/>
    <col min="4" max="4" width="39.5703125" style="6" customWidth="1"/>
    <col min="5" max="5" width="15.85546875" style="6" customWidth="1"/>
    <col min="6" max="6" width="12.42578125" style="6" customWidth="1"/>
    <col min="7" max="13" width="13.85546875" style="6" customWidth="1"/>
    <col min="14" max="14" width="13.7109375" style="6" customWidth="1"/>
    <col min="15" max="15" width="18.42578125" style="6" customWidth="1"/>
    <col min="16" max="17" width="9.140625" style="6"/>
    <col min="18" max="18" width="15.28515625" style="6" bestFit="1" customWidth="1"/>
    <col min="19" max="19" width="9.140625" style="6"/>
    <col min="20" max="20" width="14.28515625" style="6" bestFit="1" customWidth="1"/>
    <col min="21" max="16384" width="9.140625" style="6"/>
  </cols>
  <sheetData>
    <row r="1" spans="1:20" ht="42" customHeight="1" x14ac:dyDescent="0.25">
      <c r="A1" s="40" t="s">
        <v>45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</row>
    <row r="2" spans="1:20" ht="45.75" customHeight="1" x14ac:dyDescent="0.25">
      <c r="A2" s="2" t="s">
        <v>0</v>
      </c>
      <c r="B2" s="2" t="s">
        <v>1</v>
      </c>
      <c r="C2" s="2" t="s">
        <v>2</v>
      </c>
      <c r="D2" s="3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70</v>
      </c>
      <c r="M2" s="2" t="s">
        <v>12</v>
      </c>
      <c r="N2" s="3" t="s">
        <v>13</v>
      </c>
      <c r="O2" s="3" t="s">
        <v>14</v>
      </c>
    </row>
    <row r="3" spans="1:20" ht="15.75" x14ac:dyDescent="0.25">
      <c r="A3" s="39">
        <v>1</v>
      </c>
      <c r="B3" s="12">
        <v>1</v>
      </c>
      <c r="C3" s="12">
        <v>501350010</v>
      </c>
      <c r="D3" s="16" t="s">
        <v>15</v>
      </c>
      <c r="E3" s="12" t="s">
        <v>16</v>
      </c>
      <c r="F3" s="19">
        <v>5000</v>
      </c>
      <c r="G3" s="18"/>
      <c r="H3" s="4">
        <v>5</v>
      </c>
      <c r="I3" s="4">
        <v>7.59</v>
      </c>
      <c r="J3" s="4">
        <v>5.95</v>
      </c>
      <c r="K3" s="4">
        <v>5.95</v>
      </c>
      <c r="L3" s="4">
        <v>4.79</v>
      </c>
      <c r="M3" s="4"/>
      <c r="N3" s="4">
        <f>ROUND(AVERAGE(G3:L3),2)</f>
        <v>5.86</v>
      </c>
      <c r="O3" s="4">
        <f>N3*F3</f>
        <v>29300</v>
      </c>
      <c r="R3" s="11"/>
      <c r="T3" s="11"/>
    </row>
    <row r="4" spans="1:20" ht="31.5" x14ac:dyDescent="0.25">
      <c r="A4" s="39"/>
      <c r="B4" s="12">
        <v>2</v>
      </c>
      <c r="C4" s="12">
        <v>501350014</v>
      </c>
      <c r="D4" s="16" t="s">
        <v>17</v>
      </c>
      <c r="E4" s="12" t="s">
        <v>18</v>
      </c>
      <c r="F4" s="19">
        <v>300</v>
      </c>
      <c r="G4" s="18"/>
      <c r="H4" s="27">
        <v>50</v>
      </c>
      <c r="I4" s="4">
        <v>35</v>
      </c>
      <c r="J4" s="4">
        <v>18</v>
      </c>
      <c r="K4" s="4"/>
      <c r="L4" s="4">
        <v>21.43</v>
      </c>
      <c r="M4" s="4"/>
      <c r="N4" s="4">
        <f>ROUND(AVERAGE(I4:L4),2)</f>
        <v>24.81</v>
      </c>
      <c r="O4" s="4">
        <f>N4*F4</f>
        <v>7443</v>
      </c>
      <c r="R4" s="11"/>
      <c r="T4" s="11"/>
    </row>
    <row r="5" spans="1:20" ht="15.75" x14ac:dyDescent="0.25">
      <c r="A5" s="39"/>
      <c r="B5" s="12">
        <v>3</v>
      </c>
      <c r="C5" s="12">
        <v>501350010</v>
      </c>
      <c r="D5" s="17" t="s">
        <v>19</v>
      </c>
      <c r="E5" s="12" t="s">
        <v>16</v>
      </c>
      <c r="F5" s="19">
        <v>1500</v>
      </c>
      <c r="G5" s="18"/>
      <c r="H5" s="4">
        <v>5.8</v>
      </c>
      <c r="I5" s="4">
        <v>8.59</v>
      </c>
      <c r="J5" s="4">
        <v>6.4</v>
      </c>
      <c r="K5" s="4">
        <v>5.95</v>
      </c>
      <c r="L5" s="4">
        <v>5.24</v>
      </c>
      <c r="M5" s="4"/>
      <c r="N5" s="4">
        <f>ROUND(AVERAGE(G5:L5),2)</f>
        <v>6.4</v>
      </c>
      <c r="O5" s="4">
        <f>N5*F5</f>
        <v>9600</v>
      </c>
      <c r="R5" s="11"/>
      <c r="T5" s="11"/>
    </row>
    <row r="6" spans="1:20" ht="31.5" x14ac:dyDescent="0.25">
      <c r="A6" s="39"/>
      <c r="B6" s="12">
        <v>4</v>
      </c>
      <c r="C6" s="12">
        <v>501350014</v>
      </c>
      <c r="D6" s="17" t="s">
        <v>20</v>
      </c>
      <c r="E6" s="12" t="s">
        <v>18</v>
      </c>
      <c r="F6" s="19">
        <v>100</v>
      </c>
      <c r="G6" s="18"/>
      <c r="H6" s="27">
        <v>60</v>
      </c>
      <c r="I6" s="4">
        <v>35</v>
      </c>
      <c r="J6" s="4">
        <v>24</v>
      </c>
      <c r="K6" s="4"/>
      <c r="L6" s="4">
        <v>24.03</v>
      </c>
      <c r="M6" s="4"/>
      <c r="N6" s="4">
        <f>ROUND(AVERAGE(I6:L6),2)</f>
        <v>27.68</v>
      </c>
      <c r="O6" s="4">
        <f>N6*F6</f>
        <v>2768</v>
      </c>
      <c r="R6" s="11"/>
      <c r="T6" s="11"/>
    </row>
    <row r="7" spans="1:20" ht="33" customHeight="1" x14ac:dyDescent="0.25">
      <c r="A7" s="36" t="s">
        <v>46</v>
      </c>
      <c r="B7" s="37"/>
      <c r="C7" s="37"/>
      <c r="D7" s="37"/>
      <c r="E7" s="37"/>
      <c r="F7" s="37"/>
      <c r="G7" s="37"/>
      <c r="H7" s="37"/>
      <c r="I7" s="37"/>
      <c r="J7" s="37"/>
      <c r="K7" s="37"/>
      <c r="L7" s="37"/>
      <c r="M7" s="37"/>
      <c r="N7" s="38"/>
      <c r="O7" s="14">
        <f>SUM(O3:O6)</f>
        <v>49111</v>
      </c>
      <c r="R7" s="11"/>
      <c r="T7" s="11"/>
    </row>
    <row r="8" spans="1:20" ht="28.5" customHeight="1" x14ac:dyDescent="0.25">
      <c r="A8" s="2" t="s">
        <v>0</v>
      </c>
      <c r="B8" s="2" t="s">
        <v>1</v>
      </c>
      <c r="C8" s="2" t="s">
        <v>2</v>
      </c>
      <c r="D8" s="3" t="s">
        <v>3</v>
      </c>
      <c r="E8" s="2" t="s">
        <v>4</v>
      </c>
      <c r="F8" s="2" t="s">
        <v>5</v>
      </c>
      <c r="G8" s="2" t="s">
        <v>6</v>
      </c>
      <c r="H8" s="2" t="s">
        <v>7</v>
      </c>
      <c r="I8" s="2" t="s">
        <v>8</v>
      </c>
      <c r="J8" s="2" t="s">
        <v>9</v>
      </c>
      <c r="K8" s="2" t="s">
        <v>10</v>
      </c>
      <c r="L8" s="2" t="s">
        <v>70</v>
      </c>
      <c r="M8" s="2" t="s">
        <v>12</v>
      </c>
      <c r="N8" s="3" t="s">
        <v>13</v>
      </c>
      <c r="O8" s="3" t="s">
        <v>14</v>
      </c>
    </row>
    <row r="9" spans="1:20" ht="28.5" customHeight="1" x14ac:dyDescent="0.25">
      <c r="A9" s="39">
        <v>2</v>
      </c>
      <c r="B9" s="15">
        <v>5</v>
      </c>
      <c r="C9" s="15">
        <v>501350010</v>
      </c>
      <c r="D9" s="5" t="s">
        <v>22</v>
      </c>
      <c r="E9" s="15" t="s">
        <v>16</v>
      </c>
      <c r="F9" s="20">
        <v>4000</v>
      </c>
      <c r="G9" s="4"/>
      <c r="H9" s="4">
        <v>7</v>
      </c>
      <c r="I9" s="4">
        <v>8.59</v>
      </c>
      <c r="J9" s="4">
        <v>7.4</v>
      </c>
      <c r="K9" s="4">
        <v>8.25</v>
      </c>
      <c r="L9" s="18"/>
      <c r="M9" s="4">
        <v>6.34</v>
      </c>
      <c r="N9" s="4">
        <f>ROUND(AVERAGE(G9:M9),2)</f>
        <v>7.52</v>
      </c>
      <c r="O9" s="4">
        <f>N9*F9</f>
        <v>30080</v>
      </c>
    </row>
    <row r="10" spans="1:20" ht="28.5" customHeight="1" x14ac:dyDescent="0.25">
      <c r="A10" s="39"/>
      <c r="B10" s="15">
        <v>6</v>
      </c>
      <c r="C10" s="15">
        <v>501350014</v>
      </c>
      <c r="D10" s="5" t="s">
        <v>23</v>
      </c>
      <c r="E10" s="15" t="s">
        <v>18</v>
      </c>
      <c r="F10" s="20">
        <v>200</v>
      </c>
      <c r="G10" s="4"/>
      <c r="H10" s="27">
        <v>50</v>
      </c>
      <c r="I10" s="4">
        <v>35</v>
      </c>
      <c r="J10" s="4">
        <v>25</v>
      </c>
      <c r="K10" s="4"/>
      <c r="L10" s="18"/>
      <c r="M10" s="4">
        <v>28.82</v>
      </c>
      <c r="N10" s="4">
        <f>ROUND(AVERAGE(I10:M10),2)</f>
        <v>29.61</v>
      </c>
      <c r="O10" s="4">
        <f>N10*F10</f>
        <v>5922</v>
      </c>
    </row>
    <row r="11" spans="1:20" ht="28.5" customHeight="1" x14ac:dyDescent="0.25">
      <c r="A11" s="39"/>
      <c r="B11" s="15">
        <v>7</v>
      </c>
      <c r="C11" s="15">
        <v>501350010</v>
      </c>
      <c r="D11" s="5" t="s">
        <v>24</v>
      </c>
      <c r="E11" s="15" t="s">
        <v>16</v>
      </c>
      <c r="F11" s="20">
        <v>1500</v>
      </c>
      <c r="G11" s="4"/>
      <c r="H11" s="4">
        <v>7.9</v>
      </c>
      <c r="I11" s="4">
        <v>8.59</v>
      </c>
      <c r="J11" s="4">
        <v>7.9</v>
      </c>
      <c r="K11" s="4">
        <v>8.25</v>
      </c>
      <c r="L11" s="18"/>
      <c r="M11" s="4">
        <v>7</v>
      </c>
      <c r="N11" s="4">
        <f>ROUND(AVERAGE(G11:M11),2)</f>
        <v>7.93</v>
      </c>
      <c r="O11" s="4">
        <f>N11*F11</f>
        <v>11895</v>
      </c>
    </row>
    <row r="12" spans="1:20" ht="28.5" customHeight="1" x14ac:dyDescent="0.25">
      <c r="A12" s="39"/>
      <c r="B12" s="15">
        <v>8</v>
      </c>
      <c r="C12" s="15">
        <v>501350014</v>
      </c>
      <c r="D12" s="5" t="s">
        <v>25</v>
      </c>
      <c r="E12" s="15" t="s">
        <v>18</v>
      </c>
      <c r="F12" s="20">
        <v>100</v>
      </c>
      <c r="G12" s="4"/>
      <c r="H12" s="27">
        <v>60</v>
      </c>
      <c r="I12" s="4">
        <v>35</v>
      </c>
      <c r="J12" s="4">
        <v>27</v>
      </c>
      <c r="K12" s="4"/>
      <c r="L12" s="18"/>
      <c r="M12" s="4">
        <v>29</v>
      </c>
      <c r="N12" s="4">
        <f>ROUND(AVERAGE(I12:M12),2)</f>
        <v>30.33</v>
      </c>
      <c r="O12" s="4">
        <f>N12*F12</f>
        <v>3033</v>
      </c>
    </row>
    <row r="13" spans="1:20" ht="28.5" customHeight="1" x14ac:dyDescent="0.25">
      <c r="A13" s="36" t="s">
        <v>56</v>
      </c>
      <c r="B13" s="37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8"/>
      <c r="O13" s="14">
        <f>SUM(O9:O12)</f>
        <v>50930</v>
      </c>
    </row>
    <row r="14" spans="1:20" ht="28.5" customHeight="1" x14ac:dyDescent="0.25">
      <c r="A14" s="2" t="s">
        <v>0</v>
      </c>
      <c r="B14" s="2" t="s">
        <v>1</v>
      </c>
      <c r="C14" s="2" t="s">
        <v>2</v>
      </c>
      <c r="D14" s="3" t="s">
        <v>3</v>
      </c>
      <c r="E14" s="2" t="s">
        <v>4</v>
      </c>
      <c r="F14" s="2" t="s">
        <v>5</v>
      </c>
      <c r="G14" s="2" t="s">
        <v>6</v>
      </c>
      <c r="H14" s="2" t="s">
        <v>7</v>
      </c>
      <c r="I14" s="2" t="s">
        <v>8</v>
      </c>
      <c r="J14" s="2" t="s">
        <v>9</v>
      </c>
      <c r="K14" s="2" t="s">
        <v>10</v>
      </c>
      <c r="L14" s="2" t="s">
        <v>70</v>
      </c>
      <c r="M14" s="2" t="s">
        <v>12</v>
      </c>
      <c r="N14" s="3" t="s">
        <v>13</v>
      </c>
      <c r="O14" s="3" t="s">
        <v>14</v>
      </c>
    </row>
    <row r="15" spans="1:20" ht="28.5" customHeight="1" x14ac:dyDescent="0.25">
      <c r="A15" s="39">
        <v>3</v>
      </c>
      <c r="B15" s="15">
        <v>9</v>
      </c>
      <c r="C15" s="15">
        <v>501350010</v>
      </c>
      <c r="D15" s="21" t="s">
        <v>47</v>
      </c>
      <c r="E15" s="15" t="s">
        <v>16</v>
      </c>
      <c r="F15" s="22">
        <v>8000</v>
      </c>
      <c r="G15" s="4">
        <v>9</v>
      </c>
      <c r="H15" s="4">
        <v>9</v>
      </c>
      <c r="I15" s="4">
        <v>10.59</v>
      </c>
      <c r="J15" s="4">
        <v>9.5</v>
      </c>
      <c r="K15" s="4"/>
      <c r="L15" s="4">
        <v>7.25</v>
      </c>
      <c r="M15" s="4"/>
      <c r="N15" s="4">
        <f>ROUND(AVERAGE(G15:L15),2)</f>
        <v>9.07</v>
      </c>
      <c r="O15" s="4">
        <f>N15*F15</f>
        <v>72560</v>
      </c>
    </row>
    <row r="16" spans="1:20" ht="28.5" customHeight="1" x14ac:dyDescent="0.25">
      <c r="A16" s="39"/>
      <c r="B16" s="15">
        <v>10</v>
      </c>
      <c r="C16" s="15">
        <v>501350014</v>
      </c>
      <c r="D16" s="21" t="s">
        <v>48</v>
      </c>
      <c r="E16" s="15" t="s">
        <v>18</v>
      </c>
      <c r="F16" s="22">
        <v>400</v>
      </c>
      <c r="G16" s="4">
        <v>30</v>
      </c>
      <c r="H16" s="27">
        <v>50</v>
      </c>
      <c r="I16" s="4">
        <v>40</v>
      </c>
      <c r="J16" s="4">
        <v>39</v>
      </c>
      <c r="K16" s="4"/>
      <c r="L16" s="4">
        <v>25.13</v>
      </c>
      <c r="M16" s="4"/>
      <c r="N16" s="4">
        <f>ROUND(AVERAGE(L16,J16,I16,G16),2)</f>
        <v>33.53</v>
      </c>
      <c r="O16" s="4">
        <f>N16*F16</f>
        <v>13412</v>
      </c>
    </row>
    <row r="17" spans="1:18" ht="28.5" customHeight="1" x14ac:dyDescent="0.25">
      <c r="A17" s="39"/>
      <c r="B17" s="15">
        <v>11</v>
      </c>
      <c r="C17" s="15">
        <v>501350010</v>
      </c>
      <c r="D17" s="21" t="s">
        <v>49</v>
      </c>
      <c r="E17" s="15" t="s">
        <v>16</v>
      </c>
      <c r="F17" s="22">
        <v>3000</v>
      </c>
      <c r="G17" s="4">
        <v>8</v>
      </c>
      <c r="H17" s="4">
        <v>10</v>
      </c>
      <c r="I17" s="4">
        <v>11.59</v>
      </c>
      <c r="J17" s="4">
        <v>12.9</v>
      </c>
      <c r="K17" s="4"/>
      <c r="L17" s="4">
        <v>7.58</v>
      </c>
      <c r="M17" s="4"/>
      <c r="N17" s="4">
        <f>ROUND(AVERAGE(G17:L17),2)</f>
        <v>10.01</v>
      </c>
      <c r="O17" s="4">
        <f>N17*F17</f>
        <v>30030</v>
      </c>
    </row>
    <row r="18" spans="1:18" ht="28.5" customHeight="1" x14ac:dyDescent="0.25">
      <c r="A18" s="39"/>
      <c r="B18" s="15">
        <v>12</v>
      </c>
      <c r="C18" s="15">
        <v>501350014</v>
      </c>
      <c r="D18" s="21" t="s">
        <v>50</v>
      </c>
      <c r="E18" s="15" t="s">
        <v>18</v>
      </c>
      <c r="F18" s="22">
        <v>150</v>
      </c>
      <c r="G18" s="4">
        <v>25</v>
      </c>
      <c r="H18" s="27">
        <v>60</v>
      </c>
      <c r="I18" s="4">
        <v>40</v>
      </c>
      <c r="J18" s="4">
        <v>40</v>
      </c>
      <c r="K18" s="4"/>
      <c r="L18" s="4">
        <v>26.08</v>
      </c>
      <c r="M18" s="4"/>
      <c r="N18" s="4">
        <f>ROUND(AVERAGE(L18,J18,I18,G18),2)</f>
        <v>32.770000000000003</v>
      </c>
      <c r="O18" s="4">
        <f>N18*F18</f>
        <v>4915.5000000000009</v>
      </c>
    </row>
    <row r="19" spans="1:18" ht="28.5" customHeight="1" x14ac:dyDescent="0.25">
      <c r="A19" s="36" t="s">
        <v>57</v>
      </c>
      <c r="B19" s="37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8"/>
      <c r="O19" s="14">
        <f>SUM(O15:O18)</f>
        <v>120917.5</v>
      </c>
    </row>
    <row r="20" spans="1:18" ht="28.5" customHeight="1" x14ac:dyDescent="0.25">
      <c r="A20" s="2" t="s">
        <v>0</v>
      </c>
      <c r="B20" s="2" t="s">
        <v>1</v>
      </c>
      <c r="C20" s="2" t="s">
        <v>2</v>
      </c>
      <c r="D20" s="3" t="s">
        <v>3</v>
      </c>
      <c r="E20" s="2" t="s">
        <v>4</v>
      </c>
      <c r="F20" s="2" t="s">
        <v>5</v>
      </c>
      <c r="G20" s="2" t="s">
        <v>6</v>
      </c>
      <c r="H20" s="2" t="s">
        <v>7</v>
      </c>
      <c r="I20" s="2" t="s">
        <v>8</v>
      </c>
      <c r="J20" s="2" t="s">
        <v>9</v>
      </c>
      <c r="K20" s="2" t="s">
        <v>10</v>
      </c>
      <c r="L20" s="2" t="s">
        <v>70</v>
      </c>
      <c r="M20" s="2" t="s">
        <v>12</v>
      </c>
      <c r="N20" s="3" t="s">
        <v>13</v>
      </c>
      <c r="O20" s="3" t="s">
        <v>14</v>
      </c>
    </row>
    <row r="21" spans="1:18" ht="28.5" customHeight="1" x14ac:dyDescent="0.25">
      <c r="A21" s="39">
        <v>4</v>
      </c>
      <c r="B21" s="15">
        <v>13</v>
      </c>
      <c r="C21" s="15">
        <v>501350010</v>
      </c>
      <c r="D21" s="23" t="s">
        <v>27</v>
      </c>
      <c r="E21" s="15" t="s">
        <v>16</v>
      </c>
      <c r="F21" s="24">
        <v>2000</v>
      </c>
      <c r="G21" s="4"/>
      <c r="H21" s="4">
        <v>9</v>
      </c>
      <c r="I21" s="27">
        <v>20</v>
      </c>
      <c r="J21" s="4">
        <v>9.4499999999999993</v>
      </c>
      <c r="K21" s="4">
        <v>7.36</v>
      </c>
      <c r="L21" s="4">
        <v>7.15</v>
      </c>
      <c r="M21" s="4"/>
      <c r="N21" s="4">
        <f>ROUND(AVERAGE(K21,J21,H21,L21),2)</f>
        <v>8.24</v>
      </c>
      <c r="O21" s="4">
        <f>N21*F21</f>
        <v>16480</v>
      </c>
    </row>
    <row r="22" spans="1:18" ht="45.75" customHeight="1" x14ac:dyDescent="0.25">
      <c r="A22" s="39"/>
      <c r="B22" s="15">
        <v>14</v>
      </c>
      <c r="C22" s="15">
        <v>501350014</v>
      </c>
      <c r="D22" s="23" t="s">
        <v>28</v>
      </c>
      <c r="E22" s="15" t="s">
        <v>18</v>
      </c>
      <c r="F22" s="24">
        <v>150</v>
      </c>
      <c r="G22" s="4"/>
      <c r="H22" s="4">
        <v>50</v>
      </c>
      <c r="I22" s="4">
        <v>45</v>
      </c>
      <c r="J22" s="4">
        <v>39</v>
      </c>
      <c r="K22" s="4"/>
      <c r="L22" s="27">
        <v>27</v>
      </c>
      <c r="M22" s="27"/>
      <c r="N22" s="4">
        <f>ROUND(AVERAGE(G22:K22),2)</f>
        <v>44.67</v>
      </c>
      <c r="O22" s="4">
        <f>N22*F22</f>
        <v>6700.5</v>
      </c>
    </row>
    <row r="23" spans="1:18" ht="28.5" customHeight="1" x14ac:dyDescent="0.25">
      <c r="A23" s="39"/>
      <c r="B23" s="15">
        <v>15</v>
      </c>
      <c r="C23" s="15">
        <v>501350010</v>
      </c>
      <c r="D23" s="23" t="s">
        <v>29</v>
      </c>
      <c r="E23" s="15" t="s">
        <v>16</v>
      </c>
      <c r="F23" s="24">
        <v>2000</v>
      </c>
      <c r="G23" s="4"/>
      <c r="H23" s="4">
        <v>10</v>
      </c>
      <c r="I23" s="27">
        <v>25</v>
      </c>
      <c r="J23" s="4">
        <v>12.8</v>
      </c>
      <c r="K23" s="4">
        <v>7.36</v>
      </c>
      <c r="L23" s="4">
        <v>8</v>
      </c>
      <c r="M23" s="4"/>
      <c r="N23" s="4">
        <f>ROUND(AVERAGE(K23,J23,H23,L23),2)</f>
        <v>9.5399999999999991</v>
      </c>
      <c r="O23" s="4">
        <f>N23*F23</f>
        <v>19080</v>
      </c>
    </row>
    <row r="24" spans="1:18" ht="42.75" customHeight="1" x14ac:dyDescent="0.25">
      <c r="A24" s="39"/>
      <c r="B24" s="15">
        <v>16</v>
      </c>
      <c r="C24" s="15">
        <v>501350014</v>
      </c>
      <c r="D24" s="23" t="s">
        <v>51</v>
      </c>
      <c r="E24" s="15" t="s">
        <v>18</v>
      </c>
      <c r="F24" s="24">
        <v>150</v>
      </c>
      <c r="G24" s="4"/>
      <c r="H24" s="4">
        <v>60</v>
      </c>
      <c r="I24" s="4">
        <v>45</v>
      </c>
      <c r="J24" s="4">
        <v>40</v>
      </c>
      <c r="K24" s="4"/>
      <c r="L24" s="27">
        <v>27.5</v>
      </c>
      <c r="M24" s="27"/>
      <c r="N24" s="4">
        <f>ROUND(AVERAGE(G24:K24),2)</f>
        <v>48.33</v>
      </c>
      <c r="O24" s="4">
        <f>N24*F24</f>
        <v>7249.5</v>
      </c>
    </row>
    <row r="25" spans="1:18" ht="28.5" customHeight="1" x14ac:dyDescent="0.25">
      <c r="A25" s="36" t="s">
        <v>58</v>
      </c>
      <c r="B25" s="37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8"/>
      <c r="O25" s="14">
        <f>SUM(O21:O24)</f>
        <v>49510</v>
      </c>
    </row>
    <row r="26" spans="1:18" ht="28.5" customHeight="1" x14ac:dyDescent="0.25">
      <c r="A26" s="2" t="s">
        <v>0</v>
      </c>
      <c r="B26" s="2" t="s">
        <v>1</v>
      </c>
      <c r="C26" s="2" t="s">
        <v>2</v>
      </c>
      <c r="D26" s="3" t="s">
        <v>3</v>
      </c>
      <c r="E26" s="2" t="s">
        <v>4</v>
      </c>
      <c r="F26" s="2" t="s">
        <v>5</v>
      </c>
      <c r="G26" s="2" t="s">
        <v>6</v>
      </c>
      <c r="H26" s="2" t="s">
        <v>7</v>
      </c>
      <c r="I26" s="2" t="s">
        <v>8</v>
      </c>
      <c r="J26" s="2" t="s">
        <v>9</v>
      </c>
      <c r="K26" s="2" t="s">
        <v>10</v>
      </c>
      <c r="L26" s="2" t="s">
        <v>70</v>
      </c>
      <c r="M26" s="2" t="s">
        <v>12</v>
      </c>
      <c r="N26" s="3" t="s">
        <v>13</v>
      </c>
      <c r="O26" s="3" t="s">
        <v>14</v>
      </c>
    </row>
    <row r="27" spans="1:18" ht="28.5" customHeight="1" x14ac:dyDescent="0.25">
      <c r="A27" s="39">
        <v>5</v>
      </c>
      <c r="B27" s="15">
        <v>17</v>
      </c>
      <c r="C27" s="15">
        <v>501350010</v>
      </c>
      <c r="D27" s="25" t="s">
        <v>52</v>
      </c>
      <c r="E27" s="15" t="s">
        <v>16</v>
      </c>
      <c r="F27" s="26">
        <v>7000</v>
      </c>
      <c r="G27" s="4"/>
      <c r="H27" s="4">
        <v>4</v>
      </c>
      <c r="I27" s="4">
        <v>5.59</v>
      </c>
      <c r="J27" s="4">
        <v>4.9000000000000004</v>
      </c>
      <c r="K27" s="4"/>
      <c r="L27" s="27">
        <v>3.5</v>
      </c>
      <c r="M27" s="27"/>
      <c r="N27" s="4">
        <f>ROUND(AVERAGE(G27:K27),2)</f>
        <v>4.83</v>
      </c>
      <c r="O27" s="4">
        <f>N27*F27</f>
        <v>33810</v>
      </c>
    </row>
    <row r="28" spans="1:18" ht="28.5" customHeight="1" x14ac:dyDescent="0.25">
      <c r="A28" s="39"/>
      <c r="B28" s="15">
        <v>18</v>
      </c>
      <c r="C28" s="15">
        <v>501350014</v>
      </c>
      <c r="D28" s="25" t="s">
        <v>53</v>
      </c>
      <c r="E28" s="15" t="s">
        <v>18</v>
      </c>
      <c r="F28" s="26">
        <v>350</v>
      </c>
      <c r="G28" s="4"/>
      <c r="H28" s="27">
        <v>50</v>
      </c>
      <c r="I28" s="4">
        <v>35</v>
      </c>
      <c r="J28" s="4">
        <v>18</v>
      </c>
      <c r="K28" s="4"/>
      <c r="L28" s="4">
        <v>25</v>
      </c>
      <c r="M28" s="4"/>
      <c r="N28" s="4">
        <f>ROUND(AVERAGE(I28:L28),2)</f>
        <v>26</v>
      </c>
      <c r="O28" s="4">
        <f>N28*F28</f>
        <v>9100</v>
      </c>
    </row>
    <row r="29" spans="1:18" ht="28.5" customHeight="1" x14ac:dyDescent="0.25">
      <c r="A29" s="39"/>
      <c r="B29" s="15">
        <v>19</v>
      </c>
      <c r="C29" s="15">
        <v>501350010</v>
      </c>
      <c r="D29" s="25" t="s">
        <v>54</v>
      </c>
      <c r="E29" s="15" t="s">
        <v>16</v>
      </c>
      <c r="F29" s="26">
        <v>1500</v>
      </c>
      <c r="G29" s="4"/>
      <c r="H29" s="4">
        <v>4.8</v>
      </c>
      <c r="I29" s="4">
        <v>6.59</v>
      </c>
      <c r="J29" s="4">
        <v>5.9</v>
      </c>
      <c r="K29" s="4"/>
      <c r="L29" s="4">
        <v>4</v>
      </c>
      <c r="M29" s="4"/>
      <c r="N29" s="4">
        <f>ROUND(AVERAGE(G29:L29),2)</f>
        <v>5.32</v>
      </c>
      <c r="O29" s="4">
        <f>N29*F29</f>
        <v>7980</v>
      </c>
    </row>
    <row r="30" spans="1:18" ht="28.5" customHeight="1" x14ac:dyDescent="0.25">
      <c r="A30" s="39"/>
      <c r="B30" s="15">
        <v>20</v>
      </c>
      <c r="C30" s="15">
        <v>501350014</v>
      </c>
      <c r="D30" s="25" t="s">
        <v>55</v>
      </c>
      <c r="E30" s="15" t="s">
        <v>18</v>
      </c>
      <c r="F30" s="26">
        <v>100</v>
      </c>
      <c r="G30" s="4"/>
      <c r="H30" s="27">
        <v>60</v>
      </c>
      <c r="I30" s="4">
        <v>35</v>
      </c>
      <c r="J30" s="4">
        <v>19.899999999999999</v>
      </c>
      <c r="K30" s="4"/>
      <c r="L30" s="4">
        <v>25</v>
      </c>
      <c r="M30" s="4"/>
      <c r="N30" s="4">
        <f>ROUND(AVERAGE(I30:L30),2)</f>
        <v>26.63</v>
      </c>
      <c r="O30" s="4">
        <f>N30*F30</f>
        <v>2663</v>
      </c>
    </row>
    <row r="31" spans="1:18" ht="28.5" customHeight="1" x14ac:dyDescent="0.25">
      <c r="A31" s="36" t="s">
        <v>59</v>
      </c>
      <c r="B31" s="37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8"/>
      <c r="O31" s="14">
        <f>SUM(O27:O30)</f>
        <v>53553</v>
      </c>
    </row>
    <row r="32" spans="1:18" ht="28.5" customHeight="1" x14ac:dyDescent="0.25">
      <c r="A32" s="35" t="s">
        <v>44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R32" s="11"/>
    </row>
    <row r="33" spans="1:20" x14ac:dyDescent="0.25">
      <c r="I33" s="9"/>
      <c r="J33" s="9"/>
      <c r="K33" s="9"/>
      <c r="L33" s="9"/>
      <c r="M33" s="9"/>
      <c r="N33" s="9"/>
    </row>
    <row r="34" spans="1:20" x14ac:dyDescent="0.25">
      <c r="A34" s="28"/>
      <c r="B34" s="28"/>
      <c r="C34" s="18" t="s">
        <v>64</v>
      </c>
      <c r="D34" s="18" t="s">
        <v>60</v>
      </c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34"/>
    </row>
    <row r="35" spans="1:20" x14ac:dyDescent="0.25">
      <c r="A35" s="28"/>
      <c r="B35" s="28"/>
      <c r="C35" s="18" t="s">
        <v>65</v>
      </c>
      <c r="D35" s="18" t="s">
        <v>62</v>
      </c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</row>
    <row r="36" spans="1:20" ht="15.75" customHeight="1" x14ac:dyDescent="0.25">
      <c r="A36" s="29"/>
      <c r="B36" s="30"/>
      <c r="C36" s="18" t="s">
        <v>66</v>
      </c>
      <c r="D36" s="18" t="s">
        <v>61</v>
      </c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</row>
    <row r="37" spans="1:20" ht="16.5" customHeight="1" x14ac:dyDescent="0.25">
      <c r="A37" s="31"/>
      <c r="B37" s="32"/>
      <c r="C37" s="18" t="s">
        <v>67</v>
      </c>
      <c r="D37" s="18" t="s">
        <v>63</v>
      </c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</row>
    <row r="38" spans="1:20" ht="15.75" customHeight="1" x14ac:dyDescent="0.25">
      <c r="A38" s="33"/>
      <c r="B38" s="32"/>
      <c r="C38" s="18" t="s">
        <v>68</v>
      </c>
      <c r="D38" s="18" t="s">
        <v>69</v>
      </c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</row>
    <row r="39" spans="1:20" ht="13.15" customHeight="1" x14ac:dyDescent="0.25">
      <c r="A39" s="33"/>
      <c r="B39" s="33"/>
      <c r="C39" s="18" t="s">
        <v>71</v>
      </c>
      <c r="D39" s="18" t="s">
        <v>72</v>
      </c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T39" s="10"/>
    </row>
    <row r="40" spans="1:20" x14ac:dyDescent="0.25">
      <c r="C40" s="18" t="s">
        <v>73</v>
      </c>
      <c r="D40" s="18" t="s">
        <v>74</v>
      </c>
    </row>
    <row r="41" spans="1:20" ht="76.5" customHeight="1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  <c r="O41" s="13"/>
    </row>
  </sheetData>
  <mergeCells count="12">
    <mergeCell ref="A32:O32"/>
    <mergeCell ref="A25:N25"/>
    <mergeCell ref="A27:A30"/>
    <mergeCell ref="A31:N31"/>
    <mergeCell ref="A1:O1"/>
    <mergeCell ref="A3:A6"/>
    <mergeCell ref="A7:N7"/>
    <mergeCell ref="A9:A12"/>
    <mergeCell ref="A13:N13"/>
    <mergeCell ref="A15:A18"/>
    <mergeCell ref="A19:N19"/>
    <mergeCell ref="A21:A24"/>
  </mergeCells>
  <pageMargins left="0.25" right="0.25" top="0.75" bottom="0.75" header="0.3" footer="0.3"/>
  <pageSetup paperSize="9" scale="6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2EAF33-F63C-46B4-B7DD-9242D9C944E2}">
  <sheetPr>
    <pageSetUpPr fitToPage="1"/>
  </sheetPr>
  <dimension ref="A1:T28"/>
  <sheetViews>
    <sheetView zoomScale="80" zoomScaleNormal="80" workbookViewId="0">
      <selection activeCell="M2" sqref="M2"/>
    </sheetView>
  </sheetViews>
  <sheetFormatPr defaultRowHeight="15" x14ac:dyDescent="0.25"/>
  <cols>
    <col min="1" max="2" width="9.140625" style="6"/>
    <col min="3" max="3" width="24.5703125" style="6" customWidth="1"/>
    <col min="4" max="4" width="11.140625" style="6" customWidth="1"/>
    <col min="5" max="5" width="11.28515625" style="6" customWidth="1"/>
    <col min="6" max="9" width="13.85546875" style="6" customWidth="1"/>
    <col min="10" max="10" width="11.7109375" style="6" customWidth="1"/>
    <col min="11" max="11" width="11" style="6" customWidth="1"/>
    <col min="12" max="12" width="11.7109375" style="6" customWidth="1"/>
    <col min="13" max="13" width="13.7109375" style="6" customWidth="1"/>
    <col min="14" max="14" width="18.42578125" style="6" customWidth="1"/>
    <col min="15" max="15" width="9.140625" style="6"/>
    <col min="16" max="16" width="10.28515625" style="6" bestFit="1" customWidth="1"/>
    <col min="17" max="17" width="15.28515625" style="6" bestFit="1" customWidth="1"/>
    <col min="18" max="16384" width="9.140625" style="6"/>
  </cols>
  <sheetData>
    <row r="1" spans="1:17" ht="45.75" customHeight="1" x14ac:dyDescent="0.25">
      <c r="A1" s="2" t="s">
        <v>0</v>
      </c>
      <c r="B1" s="2" t="s">
        <v>1</v>
      </c>
      <c r="C1" s="3" t="s">
        <v>3</v>
      </c>
      <c r="D1" s="2" t="s">
        <v>4</v>
      </c>
      <c r="E1" s="2" t="s">
        <v>5</v>
      </c>
      <c r="F1" s="2" t="s">
        <v>6</v>
      </c>
      <c r="G1" s="2" t="s">
        <v>7</v>
      </c>
      <c r="H1" s="2" t="s">
        <v>8</v>
      </c>
      <c r="I1" s="2" t="s">
        <v>9</v>
      </c>
      <c r="J1" s="2" t="s">
        <v>10</v>
      </c>
      <c r="K1" s="2" t="s">
        <v>11</v>
      </c>
      <c r="L1" s="2" t="s">
        <v>12</v>
      </c>
      <c r="M1" s="3" t="s">
        <v>13</v>
      </c>
      <c r="N1" s="3" t="s">
        <v>14</v>
      </c>
    </row>
    <row r="2" spans="1:17" ht="30" x14ac:dyDescent="0.25">
      <c r="A2" s="39">
        <v>1</v>
      </c>
      <c r="B2" s="12">
        <v>1</v>
      </c>
      <c r="C2" s="5" t="s">
        <v>15</v>
      </c>
      <c r="D2" s="12" t="s">
        <v>16</v>
      </c>
      <c r="E2" s="1">
        <v>9000</v>
      </c>
      <c r="F2" s="4" t="s">
        <v>35</v>
      </c>
      <c r="G2" s="4">
        <v>4</v>
      </c>
      <c r="H2" s="4">
        <v>2</v>
      </c>
      <c r="I2" s="4">
        <v>4</v>
      </c>
      <c r="J2" s="4">
        <v>3.79</v>
      </c>
      <c r="K2" s="4">
        <v>5.0999999999999996</v>
      </c>
      <c r="L2" s="4">
        <v>3.32</v>
      </c>
      <c r="M2" s="4">
        <f>ROUND(AVERAGE(F2:L2),2)</f>
        <v>3.7</v>
      </c>
      <c r="N2" s="4">
        <f>M2*E2</f>
        <v>33300</v>
      </c>
      <c r="P2" s="11">
        <f>ROUND(MEDIAN(F2:L2),2)</f>
        <v>3.9</v>
      </c>
      <c r="Q2" s="11">
        <f>P2*E2</f>
        <v>35100</v>
      </c>
    </row>
    <row r="3" spans="1:17" ht="45" x14ac:dyDescent="0.25">
      <c r="A3" s="39"/>
      <c r="B3" s="12">
        <v>2</v>
      </c>
      <c r="C3" s="5" t="s">
        <v>17</v>
      </c>
      <c r="D3" s="12" t="s">
        <v>18</v>
      </c>
      <c r="E3" s="1">
        <v>700</v>
      </c>
      <c r="F3" s="4" t="s">
        <v>35</v>
      </c>
      <c r="G3" s="4">
        <v>20</v>
      </c>
      <c r="H3" s="4">
        <v>12</v>
      </c>
      <c r="I3" s="4">
        <v>25</v>
      </c>
      <c r="J3" s="4" t="s">
        <v>35</v>
      </c>
      <c r="K3" s="4">
        <v>16.2</v>
      </c>
      <c r="L3" s="4">
        <v>20</v>
      </c>
      <c r="M3" s="4">
        <f t="shared" ref="M3:M4" si="0">ROUND(AVERAGE(F3:L3),2)</f>
        <v>18.64</v>
      </c>
      <c r="N3" s="4">
        <f>M3*E3</f>
        <v>13048</v>
      </c>
      <c r="P3" s="11">
        <f t="shared" ref="P3:P5" si="1">ROUND(MEDIAN(F3:L3),2)</f>
        <v>20</v>
      </c>
      <c r="Q3" s="11">
        <f t="shared" ref="Q3:Q5" si="2">P3*E3</f>
        <v>14000</v>
      </c>
    </row>
    <row r="4" spans="1:17" ht="30" x14ac:dyDescent="0.25">
      <c r="A4" s="39"/>
      <c r="B4" s="12">
        <v>3</v>
      </c>
      <c r="C4" s="5" t="s">
        <v>19</v>
      </c>
      <c r="D4" s="12" t="s">
        <v>16</v>
      </c>
      <c r="E4" s="1">
        <v>2500</v>
      </c>
      <c r="F4" s="4">
        <v>3</v>
      </c>
      <c r="G4" s="4">
        <v>4.5</v>
      </c>
      <c r="H4" s="4">
        <v>2</v>
      </c>
      <c r="I4" s="4">
        <v>3.8</v>
      </c>
      <c r="J4" s="4">
        <v>3.79</v>
      </c>
      <c r="K4" s="4">
        <v>5.55</v>
      </c>
      <c r="L4" s="4">
        <v>3.32</v>
      </c>
      <c r="M4" s="4">
        <f t="shared" si="0"/>
        <v>3.71</v>
      </c>
      <c r="N4" s="4">
        <f>M4*E4</f>
        <v>9275</v>
      </c>
      <c r="P4" s="11">
        <f t="shared" si="1"/>
        <v>3.79</v>
      </c>
      <c r="Q4" s="11">
        <f t="shared" si="2"/>
        <v>9475</v>
      </c>
    </row>
    <row r="5" spans="1:17" ht="45" x14ac:dyDescent="0.25">
      <c r="A5" s="39"/>
      <c r="B5" s="12">
        <v>4</v>
      </c>
      <c r="C5" s="5" t="s">
        <v>20</v>
      </c>
      <c r="D5" s="12" t="s">
        <v>18</v>
      </c>
      <c r="E5" s="1">
        <v>100</v>
      </c>
      <c r="F5" s="4" t="s">
        <v>35</v>
      </c>
      <c r="G5" s="4">
        <v>20</v>
      </c>
      <c r="H5" s="4">
        <v>12</v>
      </c>
      <c r="I5" s="4">
        <v>30</v>
      </c>
      <c r="J5" s="4" t="s">
        <v>36</v>
      </c>
      <c r="K5" s="4">
        <v>18.899999999999999</v>
      </c>
      <c r="L5" s="4">
        <v>20</v>
      </c>
      <c r="M5" s="4">
        <f>ROUND(AVERAGE(F5:L5),2)</f>
        <v>20.18</v>
      </c>
      <c r="N5" s="4">
        <f>M5*E5</f>
        <v>2018</v>
      </c>
      <c r="P5" s="11">
        <f t="shared" si="1"/>
        <v>20</v>
      </c>
      <c r="Q5" s="11">
        <f t="shared" si="2"/>
        <v>2000</v>
      </c>
    </row>
    <row r="6" spans="1:17" ht="15.75" x14ac:dyDescent="0.25">
      <c r="A6" s="36" t="s">
        <v>21</v>
      </c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8"/>
      <c r="N6" s="7">
        <f>SUM(N2:N5)</f>
        <v>57641</v>
      </c>
      <c r="Q6" s="11">
        <f>SUM(Q2:Q5)</f>
        <v>60575</v>
      </c>
    </row>
    <row r="7" spans="1:17" ht="30" x14ac:dyDescent="0.25">
      <c r="A7" s="39">
        <v>2</v>
      </c>
      <c r="B7" s="12">
        <v>5</v>
      </c>
      <c r="C7" s="5" t="s">
        <v>22</v>
      </c>
      <c r="D7" s="12" t="s">
        <v>16</v>
      </c>
      <c r="E7" s="1">
        <v>10000</v>
      </c>
      <c r="F7" s="4" t="s">
        <v>35</v>
      </c>
      <c r="G7" s="4">
        <v>5.5</v>
      </c>
      <c r="H7" s="4">
        <v>2.5</v>
      </c>
      <c r="I7" s="4">
        <v>5</v>
      </c>
      <c r="J7" s="4">
        <v>3.49</v>
      </c>
      <c r="K7" s="4">
        <v>6.1</v>
      </c>
      <c r="L7" s="4">
        <v>4.01</v>
      </c>
      <c r="M7" s="4">
        <f>ROUND(AVERAGE(F7:L7),2)</f>
        <v>4.43</v>
      </c>
      <c r="N7" s="4">
        <f>M7*E7</f>
        <v>44300</v>
      </c>
      <c r="P7" s="11">
        <f>ROUND(MEDIAN(F7:L7),2)</f>
        <v>4.51</v>
      </c>
      <c r="Q7" s="11">
        <f>P7*E7</f>
        <v>45100</v>
      </c>
    </row>
    <row r="8" spans="1:17" ht="45" x14ac:dyDescent="0.25">
      <c r="A8" s="39"/>
      <c r="B8" s="12">
        <v>6</v>
      </c>
      <c r="C8" s="5" t="s">
        <v>23</v>
      </c>
      <c r="D8" s="12" t="s">
        <v>18</v>
      </c>
      <c r="E8" s="1">
        <v>700</v>
      </c>
      <c r="F8" s="4" t="s">
        <v>35</v>
      </c>
      <c r="G8" s="4">
        <v>20</v>
      </c>
      <c r="H8" s="4">
        <v>12</v>
      </c>
      <c r="I8" s="4">
        <v>28</v>
      </c>
      <c r="J8" s="4" t="s">
        <v>35</v>
      </c>
      <c r="K8" s="4">
        <v>19.899999999999999</v>
      </c>
      <c r="L8" s="4">
        <v>17.850000000000001</v>
      </c>
      <c r="M8" s="4">
        <f>ROUND(AVERAGE(F8:L8),2)</f>
        <v>19.55</v>
      </c>
      <c r="N8" s="4">
        <f>M8*E8</f>
        <v>13685</v>
      </c>
      <c r="P8" s="11">
        <f t="shared" ref="P8:P10" si="3">ROUND(MEDIAN(F8:L8),2)</f>
        <v>19.899999999999999</v>
      </c>
      <c r="Q8" s="11">
        <f t="shared" ref="Q8:Q10" si="4">P8*E8</f>
        <v>13929.999999999998</v>
      </c>
    </row>
    <row r="9" spans="1:17" ht="30" x14ac:dyDescent="0.25">
      <c r="A9" s="39"/>
      <c r="B9" s="12">
        <v>7</v>
      </c>
      <c r="C9" s="5" t="s">
        <v>24</v>
      </c>
      <c r="D9" s="12" t="s">
        <v>16</v>
      </c>
      <c r="E9" s="1">
        <v>2500</v>
      </c>
      <c r="F9" s="4">
        <v>4</v>
      </c>
      <c r="G9" s="4">
        <v>5.5</v>
      </c>
      <c r="H9" s="4">
        <v>2.5</v>
      </c>
      <c r="I9" s="4">
        <v>5.8</v>
      </c>
      <c r="J9" s="4">
        <v>3.49</v>
      </c>
      <c r="K9" s="4">
        <v>6.55</v>
      </c>
      <c r="L9" s="4">
        <v>4.01</v>
      </c>
      <c r="M9" s="4">
        <f>ROUND(AVERAGE(F9:L9),2)</f>
        <v>4.55</v>
      </c>
      <c r="N9" s="4">
        <f>M9*E9</f>
        <v>11375</v>
      </c>
      <c r="P9" s="11">
        <f t="shared" si="3"/>
        <v>4.01</v>
      </c>
      <c r="Q9" s="11">
        <f t="shared" si="4"/>
        <v>10025</v>
      </c>
    </row>
    <row r="10" spans="1:17" ht="45" x14ac:dyDescent="0.25">
      <c r="A10" s="39"/>
      <c r="B10" s="12">
        <v>8</v>
      </c>
      <c r="C10" s="5" t="s">
        <v>25</v>
      </c>
      <c r="D10" s="12" t="s">
        <v>18</v>
      </c>
      <c r="E10" s="1">
        <v>100</v>
      </c>
      <c r="F10" s="4" t="s">
        <v>35</v>
      </c>
      <c r="G10" s="4">
        <v>20</v>
      </c>
      <c r="H10" s="4">
        <v>12</v>
      </c>
      <c r="I10" s="4">
        <v>35</v>
      </c>
      <c r="J10" s="4" t="s">
        <v>35</v>
      </c>
      <c r="K10" s="4">
        <v>22.9</v>
      </c>
      <c r="L10" s="4">
        <v>17.850000000000001</v>
      </c>
      <c r="M10" s="4">
        <f>ROUND(AVERAGE(F10:L10),2)</f>
        <v>21.55</v>
      </c>
      <c r="N10" s="4">
        <f>M10*E10</f>
        <v>2155</v>
      </c>
      <c r="P10" s="11">
        <f t="shared" si="3"/>
        <v>20</v>
      </c>
      <c r="Q10" s="11">
        <f t="shared" si="4"/>
        <v>2000</v>
      </c>
    </row>
    <row r="11" spans="1:17" ht="15.75" x14ac:dyDescent="0.25">
      <c r="A11" s="36" t="s">
        <v>26</v>
      </c>
      <c r="B11" s="37"/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8"/>
      <c r="N11" s="7">
        <f>SUM(N7:N10)</f>
        <v>71515</v>
      </c>
      <c r="Q11" s="11">
        <f>SUM(Q7:Q10)</f>
        <v>71055</v>
      </c>
    </row>
    <row r="12" spans="1:17" ht="43.5" customHeight="1" x14ac:dyDescent="0.25">
      <c r="A12" s="39">
        <v>4</v>
      </c>
      <c r="B12" s="12">
        <v>13</v>
      </c>
      <c r="C12" s="5" t="s">
        <v>27</v>
      </c>
      <c r="D12" s="12" t="s">
        <v>16</v>
      </c>
      <c r="E12" s="1">
        <v>5500</v>
      </c>
      <c r="F12" s="4" t="s">
        <v>35</v>
      </c>
      <c r="G12" s="4">
        <v>6.5</v>
      </c>
      <c r="H12" s="4">
        <v>3.5</v>
      </c>
      <c r="I12" s="4">
        <v>6</v>
      </c>
      <c r="J12" s="4">
        <v>6.26</v>
      </c>
      <c r="K12" s="4">
        <v>11.2</v>
      </c>
      <c r="L12" s="4">
        <v>4.78</v>
      </c>
      <c r="M12" s="4">
        <f>ROUND(AVERAGE(F12:L12),2)</f>
        <v>6.37</v>
      </c>
      <c r="N12" s="4">
        <f>M12*E12</f>
        <v>35035</v>
      </c>
      <c r="P12" s="11">
        <f>ROUND(MEDIAN(F12:L12),2)</f>
        <v>6.13</v>
      </c>
      <c r="Q12" s="11">
        <f>P12*E12</f>
        <v>33715</v>
      </c>
    </row>
    <row r="13" spans="1:17" ht="60" customHeight="1" x14ac:dyDescent="0.25">
      <c r="A13" s="39"/>
      <c r="B13" s="12">
        <v>14</v>
      </c>
      <c r="C13" s="5" t="s">
        <v>28</v>
      </c>
      <c r="D13" s="12" t="s">
        <v>18</v>
      </c>
      <c r="E13" s="1">
        <v>650</v>
      </c>
      <c r="F13" s="4" t="s">
        <v>35</v>
      </c>
      <c r="G13" s="4">
        <v>20</v>
      </c>
      <c r="H13" s="4">
        <v>10</v>
      </c>
      <c r="I13" s="4">
        <v>35</v>
      </c>
      <c r="J13" s="4" t="s">
        <v>35</v>
      </c>
      <c r="K13" s="4">
        <v>24.9</v>
      </c>
      <c r="L13" s="4">
        <v>18</v>
      </c>
      <c r="M13" s="4">
        <f>ROUND(AVERAGE(F13:L13),2)</f>
        <v>21.58</v>
      </c>
      <c r="N13" s="4">
        <f>M13*E13</f>
        <v>14026.999999999998</v>
      </c>
      <c r="P13" s="11">
        <f t="shared" ref="P13:P15" si="5">ROUND(MEDIAN(F13:L13),2)</f>
        <v>20</v>
      </c>
      <c r="Q13" s="11">
        <f t="shared" ref="Q13:Q15" si="6">P13*E13</f>
        <v>13000</v>
      </c>
    </row>
    <row r="14" spans="1:17" ht="47.25" customHeight="1" x14ac:dyDescent="0.25">
      <c r="A14" s="39"/>
      <c r="B14" s="12">
        <v>15</v>
      </c>
      <c r="C14" s="5" t="s">
        <v>29</v>
      </c>
      <c r="D14" s="12" t="s">
        <v>16</v>
      </c>
      <c r="E14" s="1">
        <v>2500</v>
      </c>
      <c r="F14" s="4">
        <v>5.5</v>
      </c>
      <c r="G14" s="4">
        <v>8.5</v>
      </c>
      <c r="H14" s="4">
        <v>3.5</v>
      </c>
      <c r="I14" s="4">
        <v>7.5</v>
      </c>
      <c r="J14" s="4">
        <v>6.26</v>
      </c>
      <c r="K14" s="4">
        <v>12.9</v>
      </c>
      <c r="L14" s="4">
        <v>4.78</v>
      </c>
      <c r="M14" s="4">
        <f>ROUND(AVERAGE(F14:L14),2)</f>
        <v>6.99</v>
      </c>
      <c r="N14" s="4">
        <f>M14*E14</f>
        <v>17475</v>
      </c>
      <c r="P14" s="11">
        <f t="shared" si="5"/>
        <v>6.26</v>
      </c>
      <c r="Q14" s="11">
        <f t="shared" si="6"/>
        <v>15650</v>
      </c>
    </row>
    <row r="15" spans="1:17" ht="63" customHeight="1" x14ac:dyDescent="0.25">
      <c r="A15" s="39"/>
      <c r="B15" s="12">
        <v>16</v>
      </c>
      <c r="C15" s="5" t="s">
        <v>30</v>
      </c>
      <c r="D15" s="12" t="s">
        <v>18</v>
      </c>
      <c r="E15" s="1">
        <v>150</v>
      </c>
      <c r="F15" s="4" t="s">
        <v>35</v>
      </c>
      <c r="G15" s="4">
        <v>20</v>
      </c>
      <c r="H15" s="4">
        <v>10</v>
      </c>
      <c r="I15" s="4">
        <v>45</v>
      </c>
      <c r="J15" s="4" t="s">
        <v>35</v>
      </c>
      <c r="K15" s="4">
        <v>25.4</v>
      </c>
      <c r="L15" s="4">
        <v>18</v>
      </c>
      <c r="M15" s="4">
        <f>ROUND(AVERAGE(F15:L15),2)</f>
        <v>23.68</v>
      </c>
      <c r="N15" s="4">
        <f>M15*E15</f>
        <v>3552</v>
      </c>
      <c r="P15" s="11">
        <f t="shared" si="5"/>
        <v>20</v>
      </c>
      <c r="Q15" s="11">
        <f t="shared" si="6"/>
        <v>3000</v>
      </c>
    </row>
    <row r="16" spans="1:17" ht="15.75" x14ac:dyDescent="0.25">
      <c r="A16" s="36" t="s">
        <v>31</v>
      </c>
      <c r="B16" s="37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8"/>
      <c r="N16" s="7">
        <f>SUM(N12:N15)</f>
        <v>70089</v>
      </c>
      <c r="Q16" s="11">
        <f>SUM(Q12:Q15)</f>
        <v>65365</v>
      </c>
    </row>
    <row r="17" spans="1:20" ht="18.75" customHeight="1" x14ac:dyDescent="0.25">
      <c r="H17" s="45" t="s">
        <v>32</v>
      </c>
      <c r="I17" s="46"/>
      <c r="J17" s="46"/>
      <c r="K17" s="46"/>
      <c r="L17" s="46"/>
      <c r="M17" s="47"/>
      <c r="N17" s="8">
        <f>SUM(N6+N11+N16)</f>
        <v>199245</v>
      </c>
      <c r="Q17" s="11">
        <f>Q16+Q11+Q6</f>
        <v>196995</v>
      </c>
    </row>
    <row r="18" spans="1:20" x14ac:dyDescent="0.25">
      <c r="H18" s="9"/>
      <c r="I18" s="9"/>
      <c r="J18" s="9"/>
      <c r="K18" s="9"/>
      <c r="L18" s="9"/>
      <c r="M18" s="9"/>
    </row>
    <row r="19" spans="1:20" x14ac:dyDescent="0.25">
      <c r="A19" s="48" t="s">
        <v>33</v>
      </c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</row>
    <row r="20" spans="1:20" x14ac:dyDescent="0.25">
      <c r="A20" s="48" t="s">
        <v>37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  <c r="N20" s="48"/>
    </row>
    <row r="21" spans="1:20" ht="15.75" customHeight="1" x14ac:dyDescent="0.25">
      <c r="A21" s="42" t="s">
        <v>38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49"/>
    </row>
    <row r="22" spans="1:20" ht="16.5" customHeight="1" x14ac:dyDescent="0.25">
      <c r="A22" s="42" t="s">
        <v>39</v>
      </c>
      <c r="B22" s="48"/>
      <c r="C22" s="48"/>
      <c r="D22" s="48"/>
      <c r="E22" s="48"/>
      <c r="F22" s="48"/>
      <c r="G22" s="48"/>
      <c r="H22" s="48"/>
      <c r="I22" s="48"/>
      <c r="J22" s="48"/>
      <c r="K22" s="48"/>
      <c r="L22" s="48"/>
      <c r="M22" s="48"/>
      <c r="N22" s="48"/>
    </row>
    <row r="23" spans="1:20" ht="15.75" customHeight="1" x14ac:dyDescent="0.25">
      <c r="A23" s="42" t="s">
        <v>40</v>
      </c>
      <c r="B23" s="50"/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50"/>
      <c r="N23" s="50"/>
    </row>
    <row r="24" spans="1:20" ht="13.15" customHeight="1" x14ac:dyDescent="0.25">
      <c r="A24" s="41" t="s">
        <v>41</v>
      </c>
      <c r="B24" s="41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T24" s="10"/>
    </row>
    <row r="25" spans="1:20" ht="15" customHeight="1" x14ac:dyDescent="0.25">
      <c r="A25" s="42" t="s">
        <v>42</v>
      </c>
      <c r="B25" s="43"/>
      <c r="C25" s="43"/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3"/>
    </row>
    <row r="26" spans="1:20" x14ac:dyDescent="0.25">
      <c r="A26" s="42" t="s">
        <v>43</v>
      </c>
      <c r="B26" s="43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</row>
    <row r="28" spans="1:20" ht="76.5" customHeight="1" x14ac:dyDescent="0.25">
      <c r="A28" s="44" t="s">
        <v>34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</row>
  </sheetData>
  <mergeCells count="16">
    <mergeCell ref="A16:M16"/>
    <mergeCell ref="A2:A5"/>
    <mergeCell ref="A6:M6"/>
    <mergeCell ref="A7:A10"/>
    <mergeCell ref="A11:M11"/>
    <mergeCell ref="A12:A15"/>
    <mergeCell ref="A24:N24"/>
    <mergeCell ref="A25:N25"/>
    <mergeCell ref="A26:N26"/>
    <mergeCell ref="A28:N28"/>
    <mergeCell ref="H17:M17"/>
    <mergeCell ref="A19:N19"/>
    <mergeCell ref="A20:N20"/>
    <mergeCell ref="A21:N21"/>
    <mergeCell ref="A22:N22"/>
    <mergeCell ref="A23:N23"/>
  </mergeCells>
  <pageMargins left="0.25" right="0.25" top="0.75" bottom="0.75" header="0.3" footer="0.3"/>
  <pageSetup paperSize="9" scale="4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 Geral</vt:lpstr>
      <vt:lpstr>Planilha Geral (2)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2022-11-10T21:03:18Z</dcterms:modified>
  <cp:category/>
  <cp:contentStatus/>
</cp:coreProperties>
</file>